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\Documents\BB+\annual report24\"/>
    </mc:Choice>
  </mc:AlternateContent>
  <xr:revisionPtr revIDLastSave="0" documentId="8_{0E1C7146-445D-463C-BF5B-42B765FA5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ual acs March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L43" i="1" s="1"/>
  <c r="K31" i="1"/>
  <c r="K48" i="1"/>
  <c r="K54" i="1" l="1"/>
  <c r="K16" i="1" l="1"/>
  <c r="D28" i="1"/>
  <c r="D25" i="1"/>
  <c r="D35" i="1"/>
  <c r="D29" i="1"/>
  <c r="D9" i="1"/>
  <c r="D10" i="1"/>
  <c r="D13" i="1"/>
  <c r="D16" i="1"/>
  <c r="D14" i="1"/>
  <c r="D41" i="1" l="1"/>
  <c r="K26" i="1"/>
  <c r="K34" i="1" l="1"/>
  <c r="K37" i="1" s="1"/>
  <c r="L46" i="1" s="1"/>
  <c r="K28" i="1"/>
  <c r="D18" i="1"/>
  <c r="D50" i="1" l="1"/>
  <c r="D54" i="1" s="1"/>
  <c r="D44" i="1"/>
</calcChain>
</file>

<file path=xl/sharedStrings.xml><?xml version="1.0" encoding="utf-8"?>
<sst xmlns="http://schemas.openxmlformats.org/spreadsheetml/2006/main" count="67" uniqueCount="63">
  <si>
    <t>Big  Breakfast Plus</t>
  </si>
  <si>
    <t>Registered Charity Number 1197825</t>
  </si>
  <si>
    <t>Income and Expenditure</t>
  </si>
  <si>
    <t>Twelve months to 31st March 2024</t>
  </si>
  <si>
    <t>INCOME</t>
  </si>
  <si>
    <t>BANK ACCOUNTS</t>
  </si>
  <si>
    <t>Fund Raising</t>
  </si>
  <si>
    <t>Bank Balances at 31st March 2023</t>
  </si>
  <si>
    <t>Donations</t>
  </si>
  <si>
    <t>Gift Aided Donations</t>
  </si>
  <si>
    <t>Lloyds Bank</t>
  </si>
  <si>
    <t>Tax recovered</t>
  </si>
  <si>
    <t>Co-op Bank</t>
  </si>
  <si>
    <t>Individual donations</t>
  </si>
  <si>
    <t>Charity Bank</t>
  </si>
  <si>
    <t>Grants</t>
  </si>
  <si>
    <t>Cash in Hand</t>
  </si>
  <si>
    <t>Bank Interest</t>
  </si>
  <si>
    <t>Other Income</t>
  </si>
  <si>
    <t>Balance at 31st March 2023</t>
  </si>
  <si>
    <t>TOTAL INCOME</t>
  </si>
  <si>
    <t>EXPENDITURE</t>
  </si>
  <si>
    <t>Salaries</t>
  </si>
  <si>
    <t>Expenses</t>
  </si>
  <si>
    <t>Training</t>
  </si>
  <si>
    <t>Governance/Admin/office</t>
  </si>
  <si>
    <t>HR Support</t>
  </si>
  <si>
    <t>Balance at 31st March 2024</t>
  </si>
  <si>
    <t>Insurance</t>
  </si>
  <si>
    <t>Premises</t>
  </si>
  <si>
    <t>Cash Movement in year</t>
  </si>
  <si>
    <t>IT</t>
  </si>
  <si>
    <t>Advertising / Marketing</t>
  </si>
  <si>
    <t>Fixed Assets</t>
  </si>
  <si>
    <t>Finance</t>
  </si>
  <si>
    <t>IT Equipment</t>
  </si>
  <si>
    <t>Provision of Meals</t>
  </si>
  <si>
    <t>Kitchen Equipment</t>
  </si>
  <si>
    <t>Current Assets</t>
  </si>
  <si>
    <t>Office Equipment</t>
  </si>
  <si>
    <t>Bank and cash</t>
  </si>
  <si>
    <t>Trustee expenses</t>
  </si>
  <si>
    <t>Short term loan</t>
  </si>
  <si>
    <t>Fund Raising Expenses</t>
  </si>
  <si>
    <t>Volunteer Expenses</t>
  </si>
  <si>
    <t>Depreciation</t>
  </si>
  <si>
    <t>Net Debtors/accruals from 2023</t>
  </si>
  <si>
    <t>Current Liabilities</t>
  </si>
  <si>
    <t>Creditors</t>
  </si>
  <si>
    <t>TOTAL EXPENDITURE</t>
  </si>
  <si>
    <t>PAYE &amp; Pensions payable</t>
  </si>
  <si>
    <t>Excess of income over</t>
  </si>
  <si>
    <t>expenditure</t>
  </si>
  <si>
    <t>Net Current Assets</t>
  </si>
  <si>
    <t>RESERVES SUMMARY</t>
  </si>
  <si>
    <t>Unrestricted Funds 31-3-2024</t>
  </si>
  <si>
    <t>Reserves  1/4/2023</t>
  </si>
  <si>
    <t>Designated Funds</t>
  </si>
  <si>
    <t>Movement in Year</t>
  </si>
  <si>
    <t>Restricted Grants</t>
  </si>
  <si>
    <t>Increase in designated funds</t>
  </si>
  <si>
    <t>Total Reserves 31/3/2024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</si>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</sst>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[Red]\(#,##0.00\)"/>
    <numFmt numFmtId="165" formatCode="&quot; &quot;[$£]#,##0&quot; &quot;;&quot;-&quot;[$£]#,##0&quot; &quot;;&quot; &quot;[$£]&quot;- &quot;;&quot; &quot;@&quot; &quot;"/>
    <numFmt numFmtId="166" formatCode="#,##0.000000000000;[Red]#,##0.000000000000"/>
    <numFmt numFmtId="167" formatCode="&quot;£&quot;#,##0.00;[Red]&quot;£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Helvetica Neue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 applyNumberFormat="0" applyFill="0" applyBorder="0" applyProtection="0"/>
    <xf numFmtId="9" fontId="3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Protection="0">
      <alignment vertical="top" wrapText="1"/>
    </xf>
  </cellStyleXfs>
  <cellXfs count="40">
    <xf numFmtId="0" fontId="0" fillId="0" borderId="0" xfId="0"/>
    <xf numFmtId="0" fontId="8" fillId="0" borderId="0" xfId="1" applyFont="1"/>
    <xf numFmtId="164" fontId="8" fillId="0" borderId="0" xfId="2" applyNumberFormat="1" applyFont="1"/>
    <xf numFmtId="0" fontId="10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9" fillId="0" borderId="0" xfId="2" applyNumberFormat="1" applyFont="1"/>
    <xf numFmtId="2" fontId="9" fillId="0" borderId="0" xfId="1" applyNumberFormat="1" applyFont="1"/>
    <xf numFmtId="164" fontId="8" fillId="0" borderId="1" xfId="2" applyNumberFormat="1" applyFont="1" applyBorder="1"/>
    <xf numFmtId="4" fontId="10" fillId="0" borderId="0" xfId="0" applyNumberFormat="1" applyFont="1"/>
    <xf numFmtId="4" fontId="9" fillId="0" borderId="0" xfId="1" applyNumberFormat="1" applyFont="1"/>
    <xf numFmtId="4" fontId="9" fillId="0" borderId="0" xfId="2" applyNumberFormat="1" applyFont="1" applyBorder="1"/>
    <xf numFmtId="4" fontId="8" fillId="0" borderId="2" xfId="2" applyNumberFormat="1" applyFont="1" applyBorder="1"/>
    <xf numFmtId="4" fontId="9" fillId="0" borderId="0" xfId="2" applyNumberFormat="1" applyFont="1" applyFill="1" applyBorder="1"/>
    <xf numFmtId="4" fontId="8" fillId="0" borderId="1" xfId="2" applyNumberFormat="1" applyFont="1" applyBorder="1"/>
    <xf numFmtId="4" fontId="9" fillId="0" borderId="0" xfId="2" applyNumberFormat="1" applyFont="1" applyBorder="1" applyAlignment="1">
      <alignment horizontal="center"/>
    </xf>
    <xf numFmtId="14" fontId="9" fillId="0" borderId="0" xfId="1" applyNumberFormat="1" applyFont="1"/>
    <xf numFmtId="0" fontId="8" fillId="0" borderId="0" xfId="1" applyFont="1" applyAlignment="1">
      <alignment horizontal="center"/>
    </xf>
    <xf numFmtId="0" fontId="9" fillId="0" borderId="3" xfId="1" applyFont="1" applyBorder="1"/>
    <xf numFmtId="4" fontId="8" fillId="0" borderId="4" xfId="1" applyNumberFormat="1" applyFont="1" applyBorder="1"/>
    <xf numFmtId="4" fontId="9" fillId="0" borderId="2" xfId="1" applyNumberFormat="1" applyFont="1" applyBorder="1"/>
    <xf numFmtId="4" fontId="10" fillId="0" borderId="2" xfId="0" applyNumberFormat="1" applyFont="1" applyBorder="1"/>
    <xf numFmtId="0" fontId="8" fillId="0" borderId="5" xfId="1" applyFont="1" applyBorder="1"/>
    <xf numFmtId="0" fontId="9" fillId="0" borderId="6" xfId="1" applyFont="1" applyBorder="1"/>
    <xf numFmtId="0" fontId="9" fillId="0" borderId="7" xfId="1" applyFont="1" applyBorder="1"/>
    <xf numFmtId="0" fontId="10" fillId="0" borderId="8" xfId="0" applyFont="1" applyBorder="1"/>
    <xf numFmtId="0" fontId="10" fillId="0" borderId="9" xfId="0" applyFont="1" applyBorder="1"/>
    <xf numFmtId="0" fontId="9" fillId="0" borderId="8" xfId="1" applyFont="1" applyBorder="1"/>
    <xf numFmtId="164" fontId="9" fillId="0" borderId="9" xfId="2" applyNumberFormat="1" applyFont="1" applyFill="1" applyBorder="1"/>
    <xf numFmtId="164" fontId="8" fillId="0" borderId="9" xfId="2" applyNumberFormat="1" applyFont="1" applyFill="1" applyBorder="1"/>
    <xf numFmtId="0" fontId="9" fillId="0" borderId="10" xfId="1" applyFont="1" applyBorder="1"/>
    <xf numFmtId="0" fontId="9" fillId="0" borderId="11" xfId="1" applyFont="1" applyBorder="1"/>
    <xf numFmtId="164" fontId="8" fillId="0" borderId="12" xfId="2" applyNumberFormat="1" applyFont="1" applyFill="1" applyBorder="1"/>
    <xf numFmtId="4" fontId="11" fillId="0" borderId="13" xfId="0" applyNumberFormat="1" applyFont="1" applyBorder="1"/>
    <xf numFmtId="164" fontId="8" fillId="0" borderId="0" xfId="2" applyNumberFormat="1" applyFont="1" applyBorder="1"/>
    <xf numFmtId="166" fontId="10" fillId="0" borderId="0" xfId="0" applyNumberFormat="1" applyFont="1"/>
    <xf numFmtId="4" fontId="11" fillId="0" borderId="0" xfId="0" applyNumberFormat="1" applyFont="1"/>
    <xf numFmtId="167" fontId="10" fillId="0" borderId="0" xfId="0" applyNumberFormat="1" applyFont="1"/>
    <xf numFmtId="0" fontId="8" fillId="0" borderId="0" xfId="1" applyFont="1" applyAlignment="1">
      <alignment horizontal="center"/>
    </xf>
  </cellXfs>
  <cellStyles count="9">
    <cellStyle name="Comma 2" xfId="2" xr:uid="{00000000-0005-0000-0000-000000000000}"/>
    <cellStyle name="Currency [0] 2" xfId="4" xr:uid="{00000000-0005-0000-0000-000001000000}"/>
    <cellStyle name="Normal" xfId="0" builtinId="0"/>
    <cellStyle name="Normal 2" xfId="3" xr:uid="{00000000-0005-0000-0000-000003000000}"/>
    <cellStyle name="Normal 2 2" xfId="8" xr:uid="{00000000-0005-0000-0000-000004000000}"/>
    <cellStyle name="Normal 3" xfId="5" xr:uid="{00000000-0005-0000-0000-000005000000}"/>
    <cellStyle name="Normal 4" xfId="7" xr:uid="{00000000-0005-0000-0000-000006000000}"/>
    <cellStyle name="Normal 5" xfId="1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0"/>
  <sheetViews>
    <sheetView tabSelected="1" workbookViewId="0">
      <selection activeCell="N24" sqref="N24"/>
    </sheetView>
  </sheetViews>
  <sheetFormatPr defaultRowHeight="15.75"/>
  <cols>
    <col min="1" max="1" width="5.28515625" style="3" customWidth="1"/>
    <col min="2" max="2" width="9.140625" style="3"/>
    <col min="3" max="3" width="24" style="3" customWidth="1"/>
    <col min="4" max="4" width="12.85546875" style="3" customWidth="1"/>
    <col min="5" max="5" width="5.85546875" style="3" customWidth="1"/>
    <col min="6" max="6" width="6" style="3" customWidth="1"/>
    <col min="7" max="8" width="9.140625" style="3"/>
    <col min="9" max="9" width="9.28515625" style="3" customWidth="1"/>
    <col min="10" max="10" width="6.28515625" style="3" customWidth="1"/>
    <col min="11" max="11" width="11.5703125" style="10" bestFit="1" customWidth="1"/>
    <col min="12" max="12" width="10.140625" style="3" bestFit="1" customWidth="1"/>
    <col min="13" max="14" width="9.140625" style="3"/>
    <col min="15" max="15" width="19" style="3" bestFit="1" customWidth="1"/>
    <col min="16" max="16384" width="9.140625" style="3"/>
  </cols>
  <sheetData>
    <row r="1" spans="2:11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</row>
    <row r="2" spans="2:11"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</row>
    <row r="3" spans="2:11"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</row>
    <row r="4" spans="2:11">
      <c r="B4" s="39" t="s">
        <v>3</v>
      </c>
      <c r="C4" s="39"/>
      <c r="D4" s="39"/>
      <c r="E4" s="39"/>
      <c r="F4" s="39"/>
      <c r="G4" s="39"/>
      <c r="H4" s="39"/>
      <c r="I4" s="39"/>
      <c r="J4" s="39"/>
      <c r="K4" s="39"/>
    </row>
    <row r="5" spans="2:11">
      <c r="B5" s="18"/>
      <c r="C5" s="18"/>
      <c r="D5" s="18"/>
      <c r="E5" s="18"/>
      <c r="F5" s="4"/>
      <c r="G5" s="4"/>
      <c r="H5" s="4"/>
      <c r="I5" s="4"/>
      <c r="J5" s="4"/>
      <c r="K5" s="11"/>
    </row>
    <row r="6" spans="2:11">
      <c r="B6" s="5"/>
      <c r="C6" s="5"/>
      <c r="D6" s="6"/>
      <c r="E6" s="5"/>
      <c r="F6" s="4"/>
      <c r="G6" s="4"/>
      <c r="H6" s="4"/>
      <c r="I6" s="4"/>
      <c r="J6" s="4"/>
      <c r="K6" s="11"/>
    </row>
    <row r="7" spans="2:11">
      <c r="B7" s="1" t="s">
        <v>4</v>
      </c>
      <c r="C7" s="1"/>
      <c r="D7" s="2"/>
      <c r="E7" s="1"/>
      <c r="F7" s="1"/>
      <c r="G7" s="1" t="s">
        <v>5</v>
      </c>
      <c r="H7" s="1"/>
      <c r="I7" s="4"/>
      <c r="J7" s="4"/>
      <c r="K7" s="11"/>
    </row>
    <row r="8" spans="2:11">
      <c r="B8" s="4"/>
      <c r="C8" s="4"/>
      <c r="D8" s="4"/>
      <c r="E8" s="4"/>
      <c r="G8" s="1"/>
      <c r="H8" s="4"/>
      <c r="I8" s="4"/>
      <c r="J8" s="4"/>
      <c r="K8" s="11"/>
    </row>
    <row r="9" spans="2:11">
      <c r="B9" s="4" t="s">
        <v>6</v>
      </c>
      <c r="C9" s="4"/>
      <c r="D9" s="7">
        <f>400.45+190+287.3+190.1+0.98</f>
        <v>1068.83</v>
      </c>
      <c r="E9" s="4"/>
      <c r="F9" s="4"/>
      <c r="G9" s="1" t="s">
        <v>7</v>
      </c>
      <c r="H9" s="4"/>
      <c r="I9" s="4"/>
      <c r="J9" s="4"/>
      <c r="K9" s="12"/>
    </row>
    <row r="10" spans="2:11">
      <c r="B10" s="4" t="s">
        <v>8</v>
      </c>
      <c r="C10" s="4"/>
      <c r="D10" s="7">
        <f>5002.82+5881.81+1540.86+4441.79+509.84+454</f>
        <v>17831.120000000003</v>
      </c>
      <c r="E10" s="4"/>
      <c r="F10" s="4"/>
      <c r="G10" s="4"/>
    </row>
    <row r="11" spans="2:11">
      <c r="B11" s="4" t="s">
        <v>9</v>
      </c>
      <c r="C11" s="4"/>
      <c r="D11" s="7">
        <v>487.41</v>
      </c>
      <c r="E11" s="4"/>
      <c r="F11" s="4"/>
      <c r="G11" s="3" t="s">
        <v>10</v>
      </c>
      <c r="H11" s="4"/>
      <c r="I11" s="4"/>
      <c r="J11" s="4"/>
      <c r="K11" s="10">
        <v>34558.06</v>
      </c>
    </row>
    <row r="12" spans="2:11">
      <c r="B12" s="4" t="s">
        <v>11</v>
      </c>
      <c r="C12" s="4"/>
      <c r="D12" s="7"/>
      <c r="E12" s="4"/>
      <c r="F12" s="4"/>
      <c r="G12" s="4" t="s">
        <v>12</v>
      </c>
      <c r="H12" s="4"/>
      <c r="I12" s="4"/>
      <c r="J12" s="4"/>
      <c r="K12" s="12">
        <v>23160.85</v>
      </c>
    </row>
    <row r="13" spans="2:11">
      <c r="B13" s="4" t="s">
        <v>13</v>
      </c>
      <c r="C13" s="4"/>
      <c r="D13" s="7">
        <f>30+699.65</f>
        <v>729.65</v>
      </c>
      <c r="E13" s="4"/>
      <c r="F13" s="4"/>
      <c r="G13" s="4" t="s">
        <v>14</v>
      </c>
      <c r="H13" s="4"/>
      <c r="I13" s="4"/>
      <c r="J13" s="4"/>
      <c r="K13" s="11">
        <v>5318.69</v>
      </c>
    </row>
    <row r="14" spans="2:11">
      <c r="B14" s="4" t="s">
        <v>15</v>
      </c>
      <c r="C14" s="4"/>
      <c r="D14" s="7">
        <f>28000+5000+10000</f>
        <v>43000</v>
      </c>
      <c r="E14" s="4"/>
      <c r="F14" s="4"/>
      <c r="G14" s="4" t="s">
        <v>16</v>
      </c>
      <c r="H14" s="4"/>
      <c r="I14" s="4"/>
      <c r="J14" s="4"/>
      <c r="K14" s="11">
        <v>50.24</v>
      </c>
    </row>
    <row r="15" spans="2:11">
      <c r="B15" s="4" t="s">
        <v>17</v>
      </c>
      <c r="C15" s="4"/>
      <c r="D15" s="7">
        <v>139.74</v>
      </c>
      <c r="E15" s="4"/>
      <c r="F15" s="4"/>
      <c r="G15" s="4"/>
    </row>
    <row r="16" spans="2:11">
      <c r="B16" s="4" t="s">
        <v>18</v>
      </c>
      <c r="C16" s="4"/>
      <c r="D16" s="7">
        <f>32.96+40+480</f>
        <v>552.96</v>
      </c>
      <c r="E16" s="4"/>
      <c r="F16" s="4"/>
      <c r="G16" s="4" t="s">
        <v>19</v>
      </c>
      <c r="H16" s="4"/>
      <c r="I16" s="4"/>
      <c r="J16" s="4"/>
      <c r="K16" s="13">
        <f>SUM(K10:K15)</f>
        <v>63087.839999999997</v>
      </c>
    </row>
    <row r="17" spans="2:11">
      <c r="B17" s="4"/>
      <c r="C17" s="4"/>
      <c r="D17" s="19"/>
      <c r="E17" s="4"/>
      <c r="F17" s="4"/>
      <c r="G17" s="4"/>
      <c r="H17" s="4"/>
      <c r="I17" s="4"/>
      <c r="J17" s="4"/>
      <c r="K17" s="11"/>
    </row>
    <row r="18" spans="2:11">
      <c r="B18" s="1" t="s">
        <v>20</v>
      </c>
      <c r="C18" s="4"/>
      <c r="D18" s="2">
        <f>SUM(D9:D17)</f>
        <v>63809.710000000006</v>
      </c>
      <c r="E18" s="4"/>
      <c r="G18" s="1"/>
      <c r="H18" s="4"/>
      <c r="I18" s="4"/>
      <c r="J18" s="4"/>
      <c r="K18" s="11"/>
    </row>
    <row r="19" spans="2:11">
      <c r="B19" s="4"/>
      <c r="C19" s="4"/>
      <c r="D19" s="4"/>
      <c r="E19" s="4"/>
      <c r="F19" s="4"/>
    </row>
    <row r="20" spans="2:11">
      <c r="B20" s="1" t="s">
        <v>21</v>
      </c>
      <c r="C20" s="4"/>
      <c r="D20" s="4"/>
      <c r="E20" s="4"/>
      <c r="F20" s="4"/>
      <c r="G20" s="3" t="s">
        <v>10</v>
      </c>
      <c r="K20" s="10">
        <v>62000.75</v>
      </c>
    </row>
    <row r="21" spans="2:11">
      <c r="F21" s="4"/>
      <c r="G21" s="4" t="s">
        <v>12</v>
      </c>
      <c r="H21" s="4"/>
      <c r="I21" s="4"/>
      <c r="J21" s="4"/>
      <c r="K21" s="12">
        <v>0</v>
      </c>
    </row>
    <row r="22" spans="2:11">
      <c r="B22" s="4" t="s">
        <v>22</v>
      </c>
      <c r="C22" s="4"/>
      <c r="D22" s="7">
        <v>28080.2</v>
      </c>
      <c r="E22" s="4"/>
      <c r="F22" s="4"/>
      <c r="G22" s="4" t="s">
        <v>14</v>
      </c>
      <c r="H22" s="4"/>
      <c r="I22" s="4"/>
      <c r="J22" s="4"/>
      <c r="K22" s="11">
        <v>5458.43</v>
      </c>
    </row>
    <row r="23" spans="2:11">
      <c r="B23" s="4" t="s">
        <v>23</v>
      </c>
      <c r="C23" s="4"/>
      <c r="D23" s="7">
        <v>1625.92</v>
      </c>
      <c r="E23" s="4"/>
      <c r="G23" s="4" t="s">
        <v>16</v>
      </c>
      <c r="H23" s="4"/>
      <c r="I23" s="4"/>
      <c r="J23" s="4"/>
      <c r="K23" s="11">
        <v>159.77000000000001</v>
      </c>
    </row>
    <row r="24" spans="2:11">
      <c r="B24" s="4" t="s">
        <v>24</v>
      </c>
      <c r="C24" s="4"/>
      <c r="D24" s="7">
        <v>224</v>
      </c>
      <c r="E24" s="4"/>
      <c r="F24" s="4"/>
      <c r="G24" s="4"/>
      <c r="H24" s="4"/>
      <c r="I24" s="4"/>
      <c r="J24" s="4"/>
      <c r="K24" s="11"/>
    </row>
    <row r="25" spans="2:11">
      <c r="B25" s="4" t="s">
        <v>25</v>
      </c>
      <c r="C25" s="4"/>
      <c r="D25" s="7">
        <f>161.74+48.64+182.81+13.2</f>
        <v>406.39</v>
      </c>
      <c r="E25" s="4"/>
      <c r="F25" s="4"/>
    </row>
    <row r="26" spans="2:11">
      <c r="B26" s="4" t="s">
        <v>26</v>
      </c>
      <c r="C26" s="4"/>
      <c r="D26" s="7">
        <v>160.80000000000001</v>
      </c>
      <c r="E26" s="4"/>
      <c r="F26" s="4"/>
      <c r="G26" s="4" t="s">
        <v>27</v>
      </c>
      <c r="H26" s="4"/>
      <c r="I26" s="4"/>
      <c r="J26" s="4"/>
      <c r="K26" s="13">
        <f>SUM(K20:K25)</f>
        <v>67618.95</v>
      </c>
    </row>
    <row r="27" spans="2:11">
      <c r="B27" s="8" t="s">
        <v>28</v>
      </c>
      <c r="C27" s="4"/>
      <c r="D27" s="7">
        <v>322.5</v>
      </c>
      <c r="E27" s="4"/>
      <c r="F27" s="4"/>
      <c r="G27" s="4"/>
      <c r="H27" s="4"/>
      <c r="I27" s="4"/>
      <c r="J27" s="4"/>
      <c r="K27" s="12"/>
    </row>
    <row r="28" spans="2:11" ht="16.5" thickBot="1">
      <c r="B28" s="4" t="s">
        <v>29</v>
      </c>
      <c r="C28" s="4"/>
      <c r="D28" s="7">
        <f>3500+100+62.66+635.68+1098.52</f>
        <v>5396.8600000000006</v>
      </c>
      <c r="E28" s="4"/>
      <c r="F28" s="4"/>
      <c r="G28" s="1" t="s">
        <v>30</v>
      </c>
      <c r="H28" s="1"/>
      <c r="I28" s="1"/>
      <c r="J28" s="1"/>
      <c r="K28" s="20">
        <f>K26-K16</f>
        <v>4531.1100000000006</v>
      </c>
    </row>
    <row r="29" spans="2:11" ht="16.5" thickTop="1">
      <c r="B29" s="4" t="s">
        <v>31</v>
      </c>
      <c r="C29" s="4"/>
      <c r="D29" s="7">
        <f>68.38</f>
        <v>68.38</v>
      </c>
      <c r="E29" s="4"/>
      <c r="F29" s="4"/>
      <c r="G29" s="4"/>
      <c r="H29" s="4"/>
      <c r="I29" s="4"/>
      <c r="J29" s="4"/>
      <c r="K29" s="11"/>
    </row>
    <row r="30" spans="2:11">
      <c r="B30" s="4" t="s">
        <v>32</v>
      </c>
      <c r="C30" s="4"/>
      <c r="D30" s="7">
        <v>348.95</v>
      </c>
      <c r="E30" s="4"/>
      <c r="F30" s="4"/>
      <c r="G30" s="1" t="s">
        <v>33</v>
      </c>
      <c r="H30" s="4"/>
      <c r="I30" s="4"/>
      <c r="J30" s="4"/>
      <c r="K30" s="11"/>
    </row>
    <row r="31" spans="2:11">
      <c r="B31" s="4" t="s">
        <v>34</v>
      </c>
      <c r="C31" s="4"/>
      <c r="D31" s="7">
        <v>0</v>
      </c>
      <c r="E31" s="4"/>
      <c r="F31" s="4"/>
      <c r="G31" s="4" t="s">
        <v>35</v>
      </c>
      <c r="H31" s="4"/>
      <c r="I31" s="4"/>
      <c r="J31" s="4"/>
      <c r="K31" s="11">
        <f>766.98-191.75</f>
        <v>575.23</v>
      </c>
    </row>
    <row r="32" spans="2:11">
      <c r="B32" s="4" t="s">
        <v>36</v>
      </c>
      <c r="C32" s="4"/>
      <c r="D32" s="7">
        <v>19600.52</v>
      </c>
      <c r="E32" s="4"/>
      <c r="F32" s="4"/>
      <c r="G32" s="4"/>
      <c r="H32" s="4"/>
      <c r="I32" s="4"/>
      <c r="J32" s="4"/>
      <c r="K32" s="11"/>
    </row>
    <row r="33" spans="2:12">
      <c r="B33" s="4" t="s">
        <v>37</v>
      </c>
      <c r="C33" s="4"/>
      <c r="D33" s="7">
        <v>282.24</v>
      </c>
      <c r="E33" s="4"/>
      <c r="F33" s="4"/>
      <c r="G33" s="1" t="s">
        <v>38</v>
      </c>
      <c r="H33" s="4"/>
      <c r="I33" s="4"/>
      <c r="J33" s="4"/>
      <c r="K33" s="11"/>
    </row>
    <row r="34" spans="2:12">
      <c r="B34" s="4" t="s">
        <v>39</v>
      </c>
      <c r="C34" s="4"/>
      <c r="D34" s="7">
        <v>150</v>
      </c>
      <c r="F34" s="4"/>
      <c r="G34" s="4" t="s">
        <v>40</v>
      </c>
      <c r="H34" s="4"/>
      <c r="I34" s="4"/>
      <c r="J34" s="4"/>
      <c r="K34" s="11">
        <f>K26</f>
        <v>67618.95</v>
      </c>
    </row>
    <row r="35" spans="2:12">
      <c r="B35" s="4" t="s">
        <v>41</v>
      </c>
      <c r="C35" s="4"/>
      <c r="D35" s="7">
        <f>93.05+75.5+62.64</f>
        <v>231.19</v>
      </c>
      <c r="E35" s="4"/>
      <c r="F35" s="4"/>
      <c r="G35" s="4" t="s">
        <v>42</v>
      </c>
      <c r="H35" s="4"/>
      <c r="I35" s="4"/>
      <c r="J35" s="4"/>
      <c r="K35" s="11">
        <v>45</v>
      </c>
    </row>
    <row r="36" spans="2:12">
      <c r="B36" s="3" t="s">
        <v>43</v>
      </c>
      <c r="D36" s="3">
        <v>231.73</v>
      </c>
      <c r="F36" s="4"/>
      <c r="G36" s="4"/>
      <c r="H36" s="4"/>
      <c r="I36" s="4"/>
      <c r="J36" s="4"/>
      <c r="K36" s="11"/>
    </row>
    <row r="37" spans="2:12">
      <c r="B37" s="3" t="s">
        <v>44</v>
      </c>
      <c r="D37" s="3">
        <v>1789.26</v>
      </c>
      <c r="E37" s="4"/>
      <c r="G37" s="4"/>
      <c r="H37" s="4"/>
      <c r="I37" s="4"/>
      <c r="J37" s="4"/>
      <c r="K37" s="21">
        <f>SUM(K34:K36)</f>
        <v>67663.95</v>
      </c>
    </row>
    <row r="38" spans="2:12">
      <c r="B38" s="3" t="s">
        <v>45</v>
      </c>
      <c r="D38" s="3">
        <v>191.75</v>
      </c>
      <c r="F38" s="4"/>
      <c r="G38" s="4"/>
      <c r="H38" s="4"/>
      <c r="I38" s="4"/>
      <c r="J38" s="4"/>
      <c r="K38" s="11"/>
    </row>
    <row r="39" spans="2:12">
      <c r="B39" s="3" t="s">
        <v>46</v>
      </c>
      <c r="D39" s="3">
        <v>266.64999999999998</v>
      </c>
      <c r="E39" s="4"/>
      <c r="G39" s="1" t="s">
        <v>47</v>
      </c>
      <c r="H39" s="4"/>
      <c r="I39" s="4"/>
      <c r="J39" s="4"/>
      <c r="K39" s="11"/>
    </row>
    <row r="40" spans="2:12">
      <c r="E40" s="4"/>
      <c r="G40" s="4" t="s">
        <v>48</v>
      </c>
      <c r="H40" s="4"/>
      <c r="I40" s="4"/>
      <c r="J40" s="4"/>
      <c r="K40" s="11">
        <v>487.34</v>
      </c>
    </row>
    <row r="41" spans="2:12">
      <c r="B41" s="1" t="s">
        <v>49</v>
      </c>
      <c r="C41" s="4"/>
      <c r="D41" s="2">
        <f>SUM(D22:D40)</f>
        <v>59377.34</v>
      </c>
      <c r="E41" s="4"/>
      <c r="F41" s="4"/>
      <c r="G41" s="4" t="s">
        <v>50</v>
      </c>
      <c r="H41" s="4"/>
      <c r="I41" s="4"/>
      <c r="J41" s="4"/>
      <c r="K41" s="11">
        <f>143.65+87.98</f>
        <v>231.63</v>
      </c>
    </row>
    <row r="42" spans="2:12">
      <c r="G42" s="4"/>
      <c r="H42" s="4"/>
      <c r="I42" s="4"/>
      <c r="J42" s="4"/>
      <c r="K42" s="11"/>
    </row>
    <row r="43" spans="2:12">
      <c r="B43" s="1" t="s">
        <v>51</v>
      </c>
      <c r="C43" s="4"/>
      <c r="D43" s="4"/>
      <c r="E43" s="4"/>
      <c r="F43" s="4"/>
      <c r="G43" s="4"/>
      <c r="H43" s="4"/>
      <c r="I43" s="4"/>
      <c r="J43" s="4"/>
      <c r="K43" s="11"/>
      <c r="L43" s="22">
        <f>SUM(K40:K41)</f>
        <v>718.97</v>
      </c>
    </row>
    <row r="44" spans="2:12" ht="16.5" thickBot="1">
      <c r="B44" s="1" t="s">
        <v>52</v>
      </c>
      <c r="C44" s="4"/>
      <c r="D44" s="9">
        <f>D18-D41</f>
        <v>4432.3700000000099</v>
      </c>
      <c r="E44" s="4"/>
      <c r="F44" s="4"/>
      <c r="G44" s="4"/>
      <c r="H44" s="4"/>
      <c r="I44" s="4"/>
      <c r="J44" s="4"/>
      <c r="K44" s="11"/>
      <c r="L44" s="10"/>
    </row>
    <row r="45" spans="2:12" ht="16.5" thickTop="1">
      <c r="B45" s="1"/>
      <c r="C45" s="4"/>
      <c r="D45" s="35"/>
      <c r="E45" s="4"/>
      <c r="F45" s="4"/>
      <c r="H45" s="4"/>
      <c r="I45" s="4"/>
      <c r="J45" s="4"/>
      <c r="K45" s="11"/>
    </row>
    <row r="46" spans="2:12" ht="16.5" thickBot="1">
      <c r="B46" s="4"/>
      <c r="C46" s="4"/>
      <c r="D46" s="4"/>
      <c r="F46" s="4"/>
      <c r="G46" s="1" t="s">
        <v>53</v>
      </c>
      <c r="H46" s="4"/>
      <c r="I46" s="4"/>
      <c r="J46" s="4"/>
      <c r="K46" s="11"/>
      <c r="L46" s="34">
        <f>K31+K37-L43</f>
        <v>67520.209999999992</v>
      </c>
    </row>
    <row r="47" spans="2:12">
      <c r="B47" s="23" t="s">
        <v>54</v>
      </c>
      <c r="C47" s="24"/>
      <c r="D47" s="25"/>
      <c r="E47" s="4"/>
      <c r="F47" s="4"/>
      <c r="G47" s="4"/>
      <c r="H47" s="4"/>
      <c r="I47" s="4"/>
      <c r="J47" s="4"/>
      <c r="K47" s="11"/>
      <c r="L47" s="37"/>
    </row>
    <row r="48" spans="2:12">
      <c r="B48" s="26"/>
      <c r="D48" s="27"/>
      <c r="E48" s="4"/>
      <c r="G48" s="4" t="s">
        <v>55</v>
      </c>
      <c r="H48" s="4"/>
      <c r="I48" s="17"/>
      <c r="J48" s="4"/>
      <c r="K48" s="14">
        <f>4699.02+58484.63</f>
        <v>63183.649999999994</v>
      </c>
    </row>
    <row r="49" spans="2:15">
      <c r="B49" s="28" t="s">
        <v>56</v>
      </c>
      <c r="C49" s="4"/>
      <c r="D49" s="30">
        <v>63087.839999999997</v>
      </c>
      <c r="F49" s="4"/>
      <c r="G49" s="4" t="s">
        <v>57</v>
      </c>
      <c r="H49" s="4"/>
      <c r="I49" s="4"/>
      <c r="J49" s="4"/>
      <c r="K49" s="14">
        <v>4336.5600000000004</v>
      </c>
    </row>
    <row r="50" spans="2:15">
      <c r="B50" s="28" t="s">
        <v>58</v>
      </c>
      <c r="C50" s="4"/>
      <c r="D50" s="30">
        <f>D18-D41</f>
        <v>4432.3700000000099</v>
      </c>
      <c r="E50" s="4"/>
      <c r="F50" s="4"/>
      <c r="G50" s="4" t="s">
        <v>59</v>
      </c>
      <c r="H50" s="4"/>
      <c r="I50" s="4"/>
      <c r="J50" s="4"/>
      <c r="K50" s="14">
        <v>0</v>
      </c>
    </row>
    <row r="51" spans="2:15">
      <c r="B51" s="28" t="s">
        <v>60</v>
      </c>
      <c r="C51" s="4"/>
      <c r="D51" s="29">
        <v>0</v>
      </c>
      <c r="E51" s="4"/>
      <c r="G51" s="4"/>
      <c r="H51" s="4"/>
      <c r="I51" s="17"/>
      <c r="J51" s="4"/>
      <c r="K51" s="14"/>
    </row>
    <row r="52" spans="2:15">
      <c r="B52" s="28"/>
      <c r="C52" s="4"/>
      <c r="D52" s="30"/>
      <c r="F52" s="4"/>
      <c r="G52" s="4"/>
      <c r="H52" s="4"/>
      <c r="I52" s="4"/>
      <c r="J52" s="4"/>
      <c r="K52" s="14"/>
      <c r="L52" s="37"/>
      <c r="O52" s="36"/>
    </row>
    <row r="53" spans="2:15">
      <c r="B53" s="26"/>
      <c r="D53" s="27"/>
      <c r="F53" s="4"/>
    </row>
    <row r="54" spans="2:15" ht="16.5" thickBot="1">
      <c r="B54" s="31" t="s">
        <v>61</v>
      </c>
      <c r="C54" s="32"/>
      <c r="D54" s="33">
        <f>SUM(D49:D53)</f>
        <v>67520.210000000006</v>
      </c>
      <c r="G54" s="1" t="s">
        <v>62</v>
      </c>
      <c r="H54" s="4"/>
      <c r="I54" s="4"/>
      <c r="J54" s="4"/>
      <c r="K54" s="15">
        <f>SUM(K48:K53)</f>
        <v>67520.209999999992</v>
      </c>
    </row>
    <row r="55" spans="2:15">
      <c r="B55" s="4"/>
      <c r="C55" s="4"/>
      <c r="D55" s="4"/>
      <c r="G55" s="4"/>
      <c r="H55" s="4"/>
      <c r="I55" s="4"/>
      <c r="J55" s="4"/>
      <c r="K55" s="16"/>
    </row>
    <row r="56" spans="2:15">
      <c r="G56" s="4"/>
      <c r="H56" s="4"/>
      <c r="I56" s="4"/>
      <c r="J56" s="4"/>
      <c r="K56" s="11"/>
    </row>
    <row r="57" spans="2:15">
      <c r="G57" s="4"/>
      <c r="H57" s="4"/>
      <c r="I57" s="11"/>
      <c r="J57" s="4"/>
      <c r="K57" s="11"/>
    </row>
    <row r="58" spans="2:15">
      <c r="C58" s="38"/>
      <c r="D58" s="36"/>
    </row>
    <row r="59" spans="2:15">
      <c r="G59" s="4"/>
      <c r="H59" s="11"/>
      <c r="I59" s="4"/>
      <c r="J59" s="4"/>
      <c r="K59" s="11"/>
    </row>
    <row r="60" spans="2:15">
      <c r="G60" s="4"/>
      <c r="H60" s="4"/>
      <c r="I60" s="4"/>
      <c r="J60" s="4"/>
      <c r="K60" s="11"/>
    </row>
  </sheetData>
  <mergeCells count="4">
    <mergeCell ref="B1:K1"/>
    <mergeCell ref="B2:K2"/>
    <mergeCell ref="B3:K3"/>
    <mergeCell ref="B4:K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CBBB562D5C44BEA7ECDA91BD9992" ma:contentTypeVersion="21" ma:contentTypeDescription="Create a new document." ma:contentTypeScope="" ma:versionID="5ae92698e299a7bedb3786fd1f200436">
  <xsd:schema xmlns:xsd="http://www.w3.org/2001/XMLSchema" xmlns:xs="http://www.w3.org/2001/XMLSchema" xmlns:p="http://schemas.microsoft.com/office/2006/metadata/properties" xmlns:ns2="16cd848f-5b25-4bde-9977-5f991056b73b" xmlns:ns3="252ab872-8784-4f01-b10d-f602d96998df" targetNamespace="http://schemas.microsoft.com/office/2006/metadata/properties" ma:root="true" ma:fieldsID="1841d3242f12a27d4dddd63fd9983cbb" ns2:_="" ns3:_="">
    <xsd:import namespace="16cd848f-5b25-4bde-9977-5f991056b73b"/>
    <xsd:import namespace="252ab872-8784-4f01-b10d-f602d96998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shortli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848f-5b25-4bde-9977-5f991056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485f934-3c91-4f18-bda0-0cb2e165d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hortlist" ma:index="26" nillable="true" ma:displayName="shortlist" ma:default="1" ma:format="Dropdown" ma:internalName="shortlis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ab872-8784-4f01-b10d-f602d96998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2aa621e-9698-435b-b882-b17b003b91fd}" ma:internalName="TaxCatchAll" ma:showField="CatchAllData" ma:web="252ab872-8784-4f01-b10d-f602d96998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cd848f-5b25-4bde-9977-5f991056b73b">
      <Terms xmlns="http://schemas.microsoft.com/office/infopath/2007/PartnerControls"/>
    </lcf76f155ced4ddcb4097134ff3c332f>
    <TaxCatchAll xmlns="252ab872-8784-4f01-b10d-f602d96998df" xsi:nil="true"/>
    <shortlist xmlns="16cd848f-5b25-4bde-9977-5f991056b73b">true</shortlis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CFB09A-8103-4C4A-9403-FF6E8A134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d848f-5b25-4bde-9977-5f991056b73b"/>
    <ds:schemaRef ds:uri="252ab872-8784-4f01-b10d-f602d9699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EBE695-C6DF-4368-8CDD-300D05E6F104}">
  <ds:schemaRefs>
    <ds:schemaRef ds:uri="http://schemas.microsoft.com/office/2006/metadata/properties"/>
    <ds:schemaRef ds:uri="http://schemas.microsoft.com/office/infopath/2007/PartnerControls"/>
    <ds:schemaRef ds:uri="16cd848f-5b25-4bde-9977-5f991056b73b"/>
    <ds:schemaRef ds:uri="252ab872-8784-4f01-b10d-f602d96998df"/>
  </ds:schemaRefs>
</ds:datastoreItem>
</file>

<file path=customXml/itemProps3.xml><?xml version="1.0" encoding="utf-8"?>
<ds:datastoreItem xmlns:ds="http://schemas.openxmlformats.org/officeDocument/2006/customXml" ds:itemID="{CF18759D-949D-49EF-A953-22E10BC313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acs March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Smith</dc:creator>
  <cp:keywords/>
  <dc:description/>
  <cp:lastModifiedBy>Charlotte Mannion</cp:lastModifiedBy>
  <cp:revision/>
  <dcterms:created xsi:type="dcterms:W3CDTF">2023-01-11T12:54:42Z</dcterms:created>
  <dcterms:modified xsi:type="dcterms:W3CDTF">2024-10-15T11:11:53Z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0x010100BED9CBBB562D5C44BEA7ECDA91BD9992</vt:lpwstr>
  </property>
  <property fmtid="{D5CDD505-2E9C-101B-9397-08002B2CF9AE}" pid="3" name="MediaServiceImageTags">
    <vt:lpwstr/>
  </property>
</Properties>
</file>